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515" windowHeight="9270"/>
  </bookViews>
  <sheets>
    <sheet name="Информация" sheetId="6" r:id="rId1"/>
    <sheet name="4-1" sheetId="1" r:id="rId2"/>
    <sheet name="4-2" sheetId="4" r:id="rId3"/>
    <sheet name="5" sheetId="5" r:id="rId4"/>
  </sheets>
  <definedNames>
    <definedName name="_xlnm._FilterDatabase" localSheetId="2" hidden="1">'4-2'!$A$1:$L$14</definedName>
  </definedNames>
  <calcPr calcId="114210"/>
</workbook>
</file>

<file path=xl/calcChain.xml><?xml version="1.0" encoding="utf-8"?>
<calcChain xmlns="http://schemas.openxmlformats.org/spreadsheetml/2006/main">
  <c r="I15" i="5" l="1"/>
  <c r="F16" i="5"/>
  <c r="D16" i="5"/>
  <c r="I17" i="5"/>
  <c r="J17" i="5"/>
  <c r="G17" i="5"/>
  <c r="H17" i="5"/>
  <c r="F17" i="5"/>
  <c r="D17" i="5"/>
  <c r="E17" i="5"/>
  <c r="I16" i="5"/>
  <c r="G16" i="5"/>
  <c r="B16" i="5"/>
  <c r="J15" i="5"/>
  <c r="F15" i="5"/>
  <c r="D15" i="5"/>
  <c r="E15" i="5"/>
  <c r="B15" i="5"/>
  <c r="C15" i="5"/>
  <c r="G14" i="5"/>
  <c r="F14" i="5"/>
  <c r="E14" i="5"/>
  <c r="D14" i="5"/>
  <c r="C14" i="5"/>
  <c r="B14" i="5"/>
  <c r="E13" i="5"/>
  <c r="C13" i="5"/>
  <c r="H12" i="5"/>
  <c r="E12" i="5"/>
  <c r="C12" i="5"/>
  <c r="I11" i="5"/>
  <c r="J11" i="5"/>
  <c r="G11" i="5"/>
  <c r="H11" i="5"/>
  <c r="F11" i="5"/>
  <c r="B11" i="5"/>
  <c r="C11" i="5"/>
  <c r="G15" i="5"/>
  <c r="C17" i="5"/>
  <c r="B17" i="5"/>
  <c r="E11" i="5"/>
  <c r="J14" i="5"/>
  <c r="I14" i="5"/>
  <c r="D11" i="5"/>
  <c r="H14" i="5"/>
  <c r="H15" i="5"/>
  <c r="L14" i="1"/>
  <c r="L3" i="1"/>
  <c r="L4" i="1"/>
  <c r="L5" i="1"/>
  <c r="L6" i="1"/>
  <c r="L7" i="1"/>
  <c r="L8" i="1"/>
  <c r="L9" i="1"/>
  <c r="L10" i="1"/>
  <c r="L11" i="1"/>
  <c r="L12" i="1"/>
  <c r="L13" i="1"/>
  <c r="L2" i="1"/>
  <c r="K3" i="1"/>
  <c r="K4" i="1"/>
  <c r="K14" i="1"/>
  <c r="K5" i="1"/>
  <c r="K6" i="1"/>
  <c r="K7" i="1"/>
  <c r="K8" i="1"/>
  <c r="K9" i="1"/>
  <c r="K10" i="1"/>
  <c r="K11" i="1"/>
  <c r="K12" i="1"/>
  <c r="K13" i="1"/>
  <c r="K2" i="1"/>
  <c r="C14" i="1"/>
  <c r="D14" i="1"/>
  <c r="E14" i="1"/>
  <c r="F14" i="1"/>
  <c r="G14" i="1"/>
  <c r="H14" i="1"/>
  <c r="I14" i="1"/>
  <c r="J14" i="1"/>
  <c r="B14" i="1"/>
</calcChain>
</file>

<file path=xl/sharedStrings.xml><?xml version="1.0" encoding="utf-8"?>
<sst xmlns="http://schemas.openxmlformats.org/spreadsheetml/2006/main" count="102" uniqueCount="64">
  <si>
    <t>Месяц</t>
  </si>
  <si>
    <t>Клиент 1</t>
  </si>
  <si>
    <t>Клиент 2</t>
  </si>
  <si>
    <t>Клиент 3</t>
  </si>
  <si>
    <t>Клиент 4</t>
  </si>
  <si>
    <t>Клиент 5</t>
  </si>
  <si>
    <t>Клиент 6</t>
  </si>
  <si>
    <t>Клиент 7</t>
  </si>
  <si>
    <t>Клиент 8</t>
  </si>
  <si>
    <t>Клиент 9</t>
  </si>
  <si>
    <t>Итого</t>
  </si>
  <si>
    <t>Среднее значение платежа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</si>
  <si>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</si>
  <si>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</si>
  <si>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</si>
  <si>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</si>
  <si>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</si>
  <si>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</si>
  <si>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</si>
  <si>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</si>
  <si>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</si>
  <si>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</si>
  <si>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</si>
  <si>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</si>
  <si>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</si>
  <si>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Задача</t>
  </si>
  <si>
    <t>Показатель</t>
  </si>
  <si>
    <t>V1</t>
  </si>
  <si>
    <t>N1</t>
  </si>
  <si>
    <t>D1</t>
  </si>
  <si>
    <t>B2</t>
  </si>
  <si>
    <t>N2</t>
  </si>
  <si>
    <t>D2</t>
  </si>
  <si>
    <t>V3</t>
  </si>
  <si>
    <t>N3</t>
  </si>
  <si>
    <t>B3</t>
  </si>
  <si>
    <t>Значение</t>
  </si>
  <si>
    <t>V4</t>
  </si>
  <si>
    <t>B4</t>
  </si>
  <si>
    <t>N4</t>
  </si>
  <si>
    <t>D4</t>
  </si>
  <si>
    <t>V5</t>
  </si>
  <si>
    <t>B5</t>
  </si>
  <si>
    <t>S5</t>
  </si>
  <si>
    <t>D5</t>
  </si>
  <si>
    <t>Используемые для решения задачи функции</t>
  </si>
  <si>
    <t>БС</t>
  </si>
  <si>
    <t>ПС</t>
  </si>
  <si>
    <t>ПЛТ</t>
  </si>
  <si>
    <t>КПЕР</t>
  </si>
  <si>
    <t>СТАВКА</t>
  </si>
  <si>
    <t>1 вар</t>
  </si>
  <si>
    <t>2 вар</t>
  </si>
  <si>
    <t>Сумма первоначального вклада (V)</t>
  </si>
  <si>
    <t>Дата первоначального вклада</t>
  </si>
  <si>
    <t>Дата возврата вклада</t>
  </si>
  <si>
    <t>Процентная ставка (N)</t>
  </si>
  <si>
    <t>Количество периодов, мес. (S)</t>
  </si>
  <si>
    <t>Сумма дополнительного ежемесячного вложения (D)</t>
  </si>
  <si>
    <t>x</t>
  </si>
  <si>
    <t>Накопленная сумма (B)</t>
  </si>
  <si>
    <t>Практическая работа выполнена на сайте МатБюро (https://www.matburo.ru/)</t>
  </si>
  <si>
    <t>Выполняем любые практические работы на заказ.  </t>
  </si>
  <si>
    <t>Другие решенные задания по Excel на странице: https://www.matburo.ru/sub_appear.php?p=it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</si>
</sst>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&quot;р.&quot;"/>
    <numFmt numFmtId="165" formatCode="#,##0.00&quot;р.&quot;"/>
    <numFmt numFmtId="166" formatCode="0.0%"/>
  </numFmts>
  <fonts count="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textRotation="90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9" fontId="0" fillId="0" borderId="7" xfId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66" fontId="0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0" xfId="0" applyFill="1" applyBorder="1"/>
    <xf numFmtId="0" fontId="0" fillId="3" borderId="19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0" fillId="2" borderId="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Платежи</a:t>
            </a:r>
            <a:r>
              <a:rPr lang="ru-RU" baseline="0"/>
              <a:t> 1 клиента</a:t>
            </a:r>
            <a:endParaRPr lang="ru-RU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'4-1'!$B$1</c:f>
              <c:strCache>
                <c:ptCount val="1"/>
                <c:pt idx="0">
                  <c:v>Клиент 1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'4-1'!$A$2:$A$13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'4-1'!$B$2:$B$13</c:f>
              <c:numCache>
                <c:formatCode>General</c:formatCode>
                <c:ptCount val="12"/>
                <c:pt idx="0">
                  <c:v>19</c:v>
                </c:pt>
                <c:pt idx="1">
                  <c:v>23</c:v>
                </c:pt>
                <c:pt idx="2">
                  <c:v>42</c:v>
                </c:pt>
                <c:pt idx="3">
                  <c:v>31</c:v>
                </c:pt>
                <c:pt idx="4">
                  <c:v>22</c:v>
                </c:pt>
                <c:pt idx="5">
                  <c:v>42</c:v>
                </c:pt>
                <c:pt idx="6">
                  <c:v>39</c:v>
                </c:pt>
                <c:pt idx="7">
                  <c:v>34</c:v>
                </c:pt>
                <c:pt idx="8">
                  <c:v>31</c:v>
                </c:pt>
                <c:pt idx="9">
                  <c:v>42</c:v>
                </c:pt>
                <c:pt idx="10">
                  <c:v>19</c:v>
                </c:pt>
                <c:pt idx="11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40704"/>
        <c:axId val="69242240"/>
      </c:barChart>
      <c:catAx>
        <c:axId val="6924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242240"/>
        <c:crosses val="autoZero"/>
        <c:auto val="1"/>
        <c:lblAlgn val="ctr"/>
        <c:lblOffset val="100"/>
        <c:noMultiLvlLbl val="0"/>
      </c:catAx>
      <c:valAx>
        <c:axId val="69242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240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266700</xdr:colOff>
      <xdr:row>0</xdr:row>
      <xdr:rowOff>323850</xdr:rowOff>
    </xdr:from>
    <xdr:to>
      <xdr:col>19</xdr:col>
      <xdr:colOff>571500</xdr:colOff>
      <xdr:row>13</xdr:row>
      <xdr:rowOff>180975</xdr:rowOff>
    </xdr:to>
    <xdr:graphicFrame macro="">
      <xdr:nvGraphicFramePr>
        <xdr:cNvPr id="102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"/>
  <sheetViews>
    <sheetView tabSelected="1" workbookViewId="0">
      <selection activeCell="B4" sqref="B4"/>
    </sheetView>
  </sheetViews>
  <sheetFormatPr defaultRowHeight="15" x14ac:dyDescent="0.25"/>
  <sheetData>
    <row r="2" spans="2:11" ht="15.75" thickBot="1" x14ac:dyDescent="0.3"/>
    <row r="3" spans="2:11" x14ac:dyDescent="0.25">
      <c r="B3" s="31" t="s">
        <v>61</v>
      </c>
      <c r="C3" s="32"/>
      <c r="D3" s="32"/>
      <c r="E3" s="32"/>
      <c r="F3" s="32"/>
      <c r="G3" s="32"/>
      <c r="H3" s="32"/>
      <c r="I3" s="32"/>
      <c r="J3" s="32"/>
      <c r="K3" s="33"/>
    </row>
    <row r="4" spans="2:11" x14ac:dyDescent="0.25">
      <c r="B4" s="34" t="s">
        <v>63</v>
      </c>
      <c r="C4" s="35"/>
      <c r="D4" s="35"/>
      <c r="E4" s="35"/>
      <c r="F4" s="35"/>
      <c r="G4" s="35"/>
      <c r="H4" s="35"/>
      <c r="I4" s="35"/>
      <c r="J4" s="35"/>
      <c r="K4" s="36"/>
    </row>
    <row r="5" spans="2:11" ht="15.75" thickBot="1" x14ac:dyDescent="0.3">
      <c r="B5" s="37" t="s">
        <v>62</v>
      </c>
      <c r="C5" s="38"/>
      <c r="D5" s="38"/>
      <c r="E5" s="38"/>
      <c r="F5" s="38"/>
      <c r="G5" s="38"/>
      <c r="H5" s="38"/>
      <c r="I5" s="38"/>
      <c r="J5" s="38"/>
      <c r="K5" s="39"/>
    </row>
  </sheetData>
  <sheetProtection password="D7DF" sheet="1" objects="1" scenarios="1"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H24" sqref="H24"/>
    </sheetView>
  </sheetViews>
  <sheetFormatPr defaultRowHeight="15" x14ac:dyDescent="0.25"/>
  <cols>
    <col min="2" max="10" width="5.7109375" customWidth="1"/>
    <col min="12" max="12" width="10" customWidth="1"/>
  </cols>
  <sheetData>
    <row r="1" spans="1:12" ht="47.25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3" t="s">
        <v>10</v>
      </c>
      <c r="L1" s="5" t="s">
        <v>11</v>
      </c>
    </row>
    <row r="2" spans="1:12" x14ac:dyDescent="0.25">
      <c r="A2" s="2" t="s">
        <v>12</v>
      </c>
      <c r="B2" s="1">
        <v>19</v>
      </c>
      <c r="C2" s="1">
        <v>50</v>
      </c>
      <c r="D2" s="1">
        <v>43</v>
      </c>
      <c r="E2" s="1">
        <v>46</v>
      </c>
      <c r="F2" s="1">
        <v>16</v>
      </c>
      <c r="G2" s="1">
        <v>17</v>
      </c>
      <c r="H2" s="1">
        <v>14</v>
      </c>
      <c r="I2" s="1">
        <v>13</v>
      </c>
      <c r="J2" s="1">
        <v>48</v>
      </c>
      <c r="K2" s="1">
        <f>SUM(B2:J2)</f>
        <v>266</v>
      </c>
      <c r="L2" s="7">
        <f>AVERAGE(B2:J2)</f>
        <v>29.555555555555557</v>
      </c>
    </row>
    <row r="3" spans="1:12" x14ac:dyDescent="0.25">
      <c r="A3" s="2" t="s">
        <v>13</v>
      </c>
      <c r="B3" s="1">
        <v>23</v>
      </c>
      <c r="C3" s="1">
        <v>25</v>
      </c>
      <c r="D3" s="1">
        <v>34</v>
      </c>
      <c r="E3" s="1">
        <v>10</v>
      </c>
      <c r="F3" s="1">
        <v>12</v>
      </c>
      <c r="G3" s="1">
        <v>20</v>
      </c>
      <c r="H3" s="1">
        <v>47</v>
      </c>
      <c r="I3" s="1">
        <v>39</v>
      </c>
      <c r="J3" s="1">
        <v>19</v>
      </c>
      <c r="K3" s="1">
        <f t="shared" ref="K3:K13" si="0">SUM(B3:J3)</f>
        <v>229</v>
      </c>
      <c r="L3" s="7">
        <f t="shared" ref="L3:L13" si="1">AVERAGE(B3:J3)</f>
        <v>25.444444444444443</v>
      </c>
    </row>
    <row r="4" spans="1:12" x14ac:dyDescent="0.25">
      <c r="A4" s="2" t="s">
        <v>14</v>
      </c>
      <c r="B4" s="1">
        <v>42</v>
      </c>
      <c r="C4" s="1">
        <v>13</v>
      </c>
      <c r="D4" s="1">
        <v>41</v>
      </c>
      <c r="E4" s="1">
        <v>48</v>
      </c>
      <c r="F4" s="1">
        <v>30</v>
      </c>
      <c r="G4" s="1">
        <v>24</v>
      </c>
      <c r="H4" s="1">
        <v>48</v>
      </c>
      <c r="I4" s="1">
        <v>14</v>
      </c>
      <c r="J4" s="1">
        <v>26</v>
      </c>
      <c r="K4" s="1">
        <f t="shared" si="0"/>
        <v>286</v>
      </c>
      <c r="L4" s="7">
        <f t="shared" si="1"/>
        <v>31.777777777777779</v>
      </c>
    </row>
    <row r="5" spans="1:12" x14ac:dyDescent="0.25">
      <c r="A5" s="2" t="s">
        <v>15</v>
      </c>
      <c r="B5" s="1">
        <v>31</v>
      </c>
      <c r="C5" s="1">
        <v>28</v>
      </c>
      <c r="D5" s="1">
        <v>29</v>
      </c>
      <c r="E5" s="1">
        <v>35</v>
      </c>
      <c r="F5" s="1">
        <v>15</v>
      </c>
      <c r="G5" s="1">
        <v>25</v>
      </c>
      <c r="H5" s="1">
        <v>45</v>
      </c>
      <c r="I5" s="1">
        <v>32</v>
      </c>
      <c r="J5" s="1">
        <v>12</v>
      </c>
      <c r="K5" s="1">
        <f t="shared" si="0"/>
        <v>252</v>
      </c>
      <c r="L5" s="7">
        <f t="shared" si="1"/>
        <v>28</v>
      </c>
    </row>
    <row r="6" spans="1:12" x14ac:dyDescent="0.25">
      <c r="A6" s="2" t="s">
        <v>16</v>
      </c>
      <c r="B6" s="1">
        <v>22</v>
      </c>
      <c r="C6" s="1">
        <v>50</v>
      </c>
      <c r="D6" s="1">
        <v>44</v>
      </c>
      <c r="E6" s="1">
        <v>38</v>
      </c>
      <c r="F6" s="1">
        <v>14</v>
      </c>
      <c r="G6" s="1">
        <v>18</v>
      </c>
      <c r="H6" s="1">
        <v>29</v>
      </c>
      <c r="I6" s="1">
        <v>31</v>
      </c>
      <c r="J6" s="1">
        <v>21</v>
      </c>
      <c r="K6" s="1">
        <f t="shared" si="0"/>
        <v>267</v>
      </c>
      <c r="L6" s="7">
        <f t="shared" si="1"/>
        <v>29.666666666666668</v>
      </c>
    </row>
    <row r="7" spans="1:12" x14ac:dyDescent="0.25">
      <c r="A7" s="2" t="s">
        <v>17</v>
      </c>
      <c r="B7" s="1">
        <v>42</v>
      </c>
      <c r="C7" s="1">
        <v>37</v>
      </c>
      <c r="D7" s="1">
        <v>41</v>
      </c>
      <c r="E7" s="1">
        <v>38</v>
      </c>
      <c r="F7" s="1">
        <v>15</v>
      </c>
      <c r="G7" s="1">
        <v>21</v>
      </c>
      <c r="H7" s="1">
        <v>18</v>
      </c>
      <c r="I7" s="1">
        <v>36</v>
      </c>
      <c r="J7" s="1">
        <v>14</v>
      </c>
      <c r="K7" s="1">
        <f t="shared" si="0"/>
        <v>262</v>
      </c>
      <c r="L7" s="7">
        <f t="shared" si="1"/>
        <v>29.111111111111111</v>
      </c>
    </row>
    <row r="8" spans="1:12" x14ac:dyDescent="0.25">
      <c r="A8" s="2" t="s">
        <v>18</v>
      </c>
      <c r="B8" s="1">
        <v>39</v>
      </c>
      <c r="C8" s="1">
        <v>31</v>
      </c>
      <c r="D8" s="1">
        <v>45</v>
      </c>
      <c r="E8" s="1">
        <v>47</v>
      </c>
      <c r="F8" s="1">
        <v>22</v>
      </c>
      <c r="G8" s="1">
        <v>12</v>
      </c>
      <c r="H8" s="1">
        <v>43</v>
      </c>
      <c r="I8" s="1">
        <v>47</v>
      </c>
      <c r="J8" s="1">
        <v>40</v>
      </c>
      <c r="K8" s="1">
        <f t="shared" si="0"/>
        <v>326</v>
      </c>
      <c r="L8" s="7">
        <f t="shared" si="1"/>
        <v>36.222222222222221</v>
      </c>
    </row>
    <row r="9" spans="1:12" x14ac:dyDescent="0.25">
      <c r="A9" s="2" t="s">
        <v>19</v>
      </c>
      <c r="B9" s="1">
        <v>34</v>
      </c>
      <c r="C9" s="1">
        <v>19</v>
      </c>
      <c r="D9" s="1">
        <v>35</v>
      </c>
      <c r="E9" s="1">
        <v>33</v>
      </c>
      <c r="F9" s="1">
        <v>42</v>
      </c>
      <c r="G9" s="1">
        <v>17</v>
      </c>
      <c r="H9" s="1">
        <v>11</v>
      </c>
      <c r="I9" s="1">
        <v>20</v>
      </c>
      <c r="J9" s="1">
        <v>15</v>
      </c>
      <c r="K9" s="1">
        <f t="shared" si="0"/>
        <v>226</v>
      </c>
      <c r="L9" s="7">
        <f t="shared" si="1"/>
        <v>25.111111111111111</v>
      </c>
    </row>
    <row r="10" spans="1:12" x14ac:dyDescent="0.25">
      <c r="A10" s="2" t="s">
        <v>20</v>
      </c>
      <c r="B10" s="1">
        <v>31</v>
      </c>
      <c r="C10" s="1">
        <v>39</v>
      </c>
      <c r="D10" s="1">
        <v>24</v>
      </c>
      <c r="E10" s="1">
        <v>38</v>
      </c>
      <c r="F10" s="1">
        <v>21</v>
      </c>
      <c r="G10" s="1">
        <v>40</v>
      </c>
      <c r="H10" s="1">
        <v>48</v>
      </c>
      <c r="I10" s="1">
        <v>31</v>
      </c>
      <c r="J10" s="1">
        <v>22</v>
      </c>
      <c r="K10" s="1">
        <f t="shared" si="0"/>
        <v>294</v>
      </c>
      <c r="L10" s="7">
        <f t="shared" si="1"/>
        <v>32.666666666666664</v>
      </c>
    </row>
    <row r="11" spans="1:12" x14ac:dyDescent="0.25">
      <c r="A11" s="2" t="s">
        <v>21</v>
      </c>
      <c r="B11" s="1">
        <v>42</v>
      </c>
      <c r="C11" s="1">
        <v>15</v>
      </c>
      <c r="D11" s="1">
        <v>25</v>
      </c>
      <c r="E11" s="1">
        <v>29</v>
      </c>
      <c r="F11" s="1">
        <v>33</v>
      </c>
      <c r="G11" s="1">
        <v>12</v>
      </c>
      <c r="H11" s="1">
        <v>42</v>
      </c>
      <c r="I11" s="1">
        <v>30</v>
      </c>
      <c r="J11" s="1">
        <v>29</v>
      </c>
      <c r="K11" s="1">
        <f t="shared" si="0"/>
        <v>257</v>
      </c>
      <c r="L11" s="7">
        <f t="shared" si="1"/>
        <v>28.555555555555557</v>
      </c>
    </row>
    <row r="12" spans="1:12" x14ac:dyDescent="0.25">
      <c r="A12" s="2" t="s">
        <v>22</v>
      </c>
      <c r="B12" s="1">
        <v>19</v>
      </c>
      <c r="C12" s="1">
        <v>18</v>
      </c>
      <c r="D12" s="1">
        <v>18</v>
      </c>
      <c r="E12" s="1">
        <v>14</v>
      </c>
      <c r="F12" s="1">
        <v>30</v>
      </c>
      <c r="G12" s="1">
        <v>47</v>
      </c>
      <c r="H12" s="1">
        <v>20</v>
      </c>
      <c r="I12" s="1">
        <v>48</v>
      </c>
      <c r="J12" s="1">
        <v>42</v>
      </c>
      <c r="K12" s="1">
        <f t="shared" si="0"/>
        <v>256</v>
      </c>
      <c r="L12" s="7">
        <f t="shared" si="1"/>
        <v>28.444444444444443</v>
      </c>
    </row>
    <row r="13" spans="1:12" x14ac:dyDescent="0.25">
      <c r="A13" s="2" t="s">
        <v>23</v>
      </c>
      <c r="B13" s="1">
        <v>32</v>
      </c>
      <c r="C13" s="1">
        <v>50</v>
      </c>
      <c r="D13" s="1">
        <v>40</v>
      </c>
      <c r="E13" s="1">
        <v>35</v>
      </c>
      <c r="F13" s="1">
        <v>13</v>
      </c>
      <c r="G13" s="1">
        <v>45</v>
      </c>
      <c r="H13" s="1">
        <v>14</v>
      </c>
      <c r="I13" s="1">
        <v>16</v>
      </c>
      <c r="J13" s="1">
        <v>36</v>
      </c>
      <c r="K13" s="1">
        <f t="shared" si="0"/>
        <v>281</v>
      </c>
      <c r="L13" s="7">
        <f t="shared" si="1"/>
        <v>31.222222222222221</v>
      </c>
    </row>
    <row r="14" spans="1:12" x14ac:dyDescent="0.25">
      <c r="A14" s="6" t="s">
        <v>24</v>
      </c>
      <c r="B14" s="6">
        <f>SUM(B2:B13)</f>
        <v>376</v>
      </c>
      <c r="C14" s="6">
        <f t="shared" ref="C14:K14" si="2">SUM(C2:C13)</f>
        <v>375</v>
      </c>
      <c r="D14" s="6">
        <f t="shared" si="2"/>
        <v>419</v>
      </c>
      <c r="E14" s="6">
        <f t="shared" si="2"/>
        <v>411</v>
      </c>
      <c r="F14" s="6">
        <f t="shared" si="2"/>
        <v>263</v>
      </c>
      <c r="G14" s="6">
        <f t="shared" si="2"/>
        <v>298</v>
      </c>
      <c r="H14" s="6">
        <f t="shared" si="2"/>
        <v>379</v>
      </c>
      <c r="I14" s="6">
        <f t="shared" si="2"/>
        <v>357</v>
      </c>
      <c r="J14" s="6">
        <f t="shared" si="2"/>
        <v>324</v>
      </c>
      <c r="K14" s="6">
        <f t="shared" si="2"/>
        <v>3202</v>
      </c>
      <c r="L14" s="8">
        <f>AVERAGE(B14:J14)</f>
        <v>355.77777777777777</v>
      </c>
    </row>
  </sheetData>
  <sheetProtection password="D7DF" sheet="1"/>
  <phoneticPr fontId="0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4"/>
  <sheetViews>
    <sheetView workbookViewId="0">
      <selection activeCell="I27" sqref="I27"/>
    </sheetView>
  </sheetViews>
  <sheetFormatPr defaultRowHeight="15" x14ac:dyDescent="0.25"/>
  <cols>
    <col min="2" max="10" width="5.7109375" customWidth="1"/>
    <col min="12" max="12" width="10" customWidth="1"/>
  </cols>
  <sheetData>
    <row r="1" spans="1:12" ht="47.25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3" t="s">
        <v>10</v>
      </c>
      <c r="L1" s="5" t="s">
        <v>11</v>
      </c>
    </row>
    <row r="2" spans="1:12" ht="15" hidden="1" customHeight="1" x14ac:dyDescent="0.25">
      <c r="A2" s="2" t="s">
        <v>14</v>
      </c>
      <c r="B2" s="1">
        <v>42</v>
      </c>
      <c r="C2" s="1">
        <v>13</v>
      </c>
      <c r="D2" s="1">
        <v>41</v>
      </c>
      <c r="E2" s="1">
        <v>48</v>
      </c>
      <c r="F2" s="1">
        <v>30</v>
      </c>
      <c r="G2" s="1">
        <v>24</v>
      </c>
      <c r="H2" s="1">
        <v>48</v>
      </c>
      <c r="I2" s="1">
        <v>14</v>
      </c>
      <c r="J2" s="1">
        <v>26</v>
      </c>
      <c r="K2" s="1">
        <v>286</v>
      </c>
      <c r="L2" s="7">
        <v>31.777777777777779</v>
      </c>
    </row>
    <row r="3" spans="1:12" ht="15" hidden="1" customHeight="1" x14ac:dyDescent="0.25">
      <c r="A3" s="2" t="s">
        <v>17</v>
      </c>
      <c r="B3" s="1">
        <v>42</v>
      </c>
      <c r="C3" s="1">
        <v>37</v>
      </c>
      <c r="D3" s="1">
        <v>41</v>
      </c>
      <c r="E3" s="1">
        <v>38</v>
      </c>
      <c r="F3" s="1">
        <v>15</v>
      </c>
      <c r="G3" s="1">
        <v>21</v>
      </c>
      <c r="H3" s="1">
        <v>18</v>
      </c>
      <c r="I3" s="1">
        <v>36</v>
      </c>
      <c r="J3" s="1">
        <v>14</v>
      </c>
      <c r="K3" s="1">
        <v>262</v>
      </c>
      <c r="L3" s="7">
        <v>29.111111111111111</v>
      </c>
    </row>
    <row r="4" spans="1:12" ht="15" hidden="1" customHeight="1" x14ac:dyDescent="0.25">
      <c r="A4" s="2" t="s">
        <v>21</v>
      </c>
      <c r="B4" s="1">
        <v>42</v>
      </c>
      <c r="C4" s="1">
        <v>15</v>
      </c>
      <c r="D4" s="1">
        <v>25</v>
      </c>
      <c r="E4" s="1">
        <v>29</v>
      </c>
      <c r="F4" s="1">
        <v>33</v>
      </c>
      <c r="G4" s="1">
        <v>12</v>
      </c>
      <c r="H4" s="1">
        <v>42</v>
      </c>
      <c r="I4" s="1">
        <v>30</v>
      </c>
      <c r="J4" s="1">
        <v>29</v>
      </c>
      <c r="K4" s="1">
        <v>257</v>
      </c>
      <c r="L4" s="7">
        <v>28.555555555555557</v>
      </c>
    </row>
    <row r="5" spans="1:12" x14ac:dyDescent="0.25">
      <c r="A5" s="2" t="s">
        <v>18</v>
      </c>
      <c r="B5" s="1">
        <v>39</v>
      </c>
      <c r="C5" s="1">
        <v>31</v>
      </c>
      <c r="D5" s="1">
        <v>45</v>
      </c>
      <c r="E5" s="1">
        <v>47</v>
      </c>
      <c r="F5" s="1">
        <v>22</v>
      </c>
      <c r="G5" s="1">
        <v>12</v>
      </c>
      <c r="H5" s="1">
        <v>43</v>
      </c>
      <c r="I5" s="1">
        <v>47</v>
      </c>
      <c r="J5" s="1">
        <v>40</v>
      </c>
      <c r="K5" s="1">
        <v>326</v>
      </c>
      <c r="L5" s="7">
        <v>36.222222222222221</v>
      </c>
    </row>
    <row r="6" spans="1:12" x14ac:dyDescent="0.25">
      <c r="A6" s="2" t="s">
        <v>19</v>
      </c>
      <c r="B6" s="1">
        <v>34</v>
      </c>
      <c r="C6" s="1">
        <v>19</v>
      </c>
      <c r="D6" s="1">
        <v>35</v>
      </c>
      <c r="E6" s="1">
        <v>33</v>
      </c>
      <c r="F6" s="1">
        <v>42</v>
      </c>
      <c r="G6" s="1">
        <v>17</v>
      </c>
      <c r="H6" s="1">
        <v>11</v>
      </c>
      <c r="I6" s="1">
        <v>20</v>
      </c>
      <c r="J6" s="1">
        <v>15</v>
      </c>
      <c r="K6" s="1">
        <v>226</v>
      </c>
      <c r="L6" s="7">
        <v>25.111111111111111</v>
      </c>
    </row>
    <row r="7" spans="1:12" x14ac:dyDescent="0.25">
      <c r="A7" s="2" t="s">
        <v>23</v>
      </c>
      <c r="B7" s="1">
        <v>32</v>
      </c>
      <c r="C7" s="1">
        <v>50</v>
      </c>
      <c r="D7" s="1">
        <v>40</v>
      </c>
      <c r="E7" s="1">
        <v>35</v>
      </c>
      <c r="F7" s="1">
        <v>13</v>
      </c>
      <c r="G7" s="1">
        <v>45</v>
      </c>
      <c r="H7" s="1">
        <v>14</v>
      </c>
      <c r="I7" s="1">
        <v>16</v>
      </c>
      <c r="J7" s="1">
        <v>36</v>
      </c>
      <c r="K7" s="1">
        <v>281</v>
      </c>
      <c r="L7" s="7">
        <v>31.222222222222221</v>
      </c>
    </row>
    <row r="8" spans="1:12" x14ac:dyDescent="0.25">
      <c r="A8" s="2" t="s">
        <v>15</v>
      </c>
      <c r="B8" s="1">
        <v>31</v>
      </c>
      <c r="C8" s="1">
        <v>28</v>
      </c>
      <c r="D8" s="1">
        <v>29</v>
      </c>
      <c r="E8" s="1">
        <v>35</v>
      </c>
      <c r="F8" s="1">
        <v>15</v>
      </c>
      <c r="G8" s="1">
        <v>25</v>
      </c>
      <c r="H8" s="1">
        <v>45</v>
      </c>
      <c r="I8" s="1">
        <v>32</v>
      </c>
      <c r="J8" s="1">
        <v>12</v>
      </c>
      <c r="K8" s="1">
        <v>252</v>
      </c>
      <c r="L8" s="7">
        <v>28</v>
      </c>
    </row>
    <row r="9" spans="1:12" x14ac:dyDescent="0.25">
      <c r="A9" s="2" t="s">
        <v>20</v>
      </c>
      <c r="B9" s="1">
        <v>31</v>
      </c>
      <c r="C9" s="1">
        <v>39</v>
      </c>
      <c r="D9" s="1">
        <v>24</v>
      </c>
      <c r="E9" s="1">
        <v>38</v>
      </c>
      <c r="F9" s="1">
        <v>21</v>
      </c>
      <c r="G9" s="1">
        <v>40</v>
      </c>
      <c r="H9" s="1">
        <v>48</v>
      </c>
      <c r="I9" s="1">
        <v>31</v>
      </c>
      <c r="J9" s="1">
        <v>22</v>
      </c>
      <c r="K9" s="1">
        <v>294</v>
      </c>
      <c r="L9" s="7">
        <v>32.666666666666664</v>
      </c>
    </row>
    <row r="10" spans="1:12" x14ac:dyDescent="0.25">
      <c r="A10" s="2" t="s">
        <v>13</v>
      </c>
      <c r="B10" s="1">
        <v>23</v>
      </c>
      <c r="C10" s="1">
        <v>25</v>
      </c>
      <c r="D10" s="1">
        <v>34</v>
      </c>
      <c r="E10" s="1">
        <v>10</v>
      </c>
      <c r="F10" s="1">
        <v>12</v>
      </c>
      <c r="G10" s="1">
        <v>20</v>
      </c>
      <c r="H10" s="1">
        <v>47</v>
      </c>
      <c r="I10" s="1">
        <v>39</v>
      </c>
      <c r="J10" s="1">
        <v>19</v>
      </c>
      <c r="K10" s="1">
        <v>229</v>
      </c>
      <c r="L10" s="7">
        <v>25.444444444444443</v>
      </c>
    </row>
    <row r="11" spans="1:12" x14ac:dyDescent="0.25">
      <c r="A11" s="2" t="s">
        <v>16</v>
      </c>
      <c r="B11" s="1">
        <v>22</v>
      </c>
      <c r="C11" s="1">
        <v>50</v>
      </c>
      <c r="D11" s="1">
        <v>44</v>
      </c>
      <c r="E11" s="1">
        <v>38</v>
      </c>
      <c r="F11" s="1">
        <v>14</v>
      </c>
      <c r="G11" s="1">
        <v>18</v>
      </c>
      <c r="H11" s="1">
        <v>29</v>
      </c>
      <c r="I11" s="1">
        <v>31</v>
      </c>
      <c r="J11" s="1">
        <v>21</v>
      </c>
      <c r="K11" s="1">
        <v>267</v>
      </c>
      <c r="L11" s="7">
        <v>29.666666666666668</v>
      </c>
    </row>
    <row r="12" spans="1:12" ht="15" hidden="1" customHeight="1" x14ac:dyDescent="0.25">
      <c r="A12" s="2" t="s">
        <v>12</v>
      </c>
      <c r="B12" s="1">
        <v>19</v>
      </c>
      <c r="C12" s="1">
        <v>50</v>
      </c>
      <c r="D12" s="1">
        <v>43</v>
      </c>
      <c r="E12" s="1">
        <v>46</v>
      </c>
      <c r="F12" s="1">
        <v>16</v>
      </c>
      <c r="G12" s="1">
        <v>17</v>
      </c>
      <c r="H12" s="1">
        <v>14</v>
      </c>
      <c r="I12" s="1">
        <v>13</v>
      </c>
      <c r="J12" s="1">
        <v>48</v>
      </c>
      <c r="K12" s="1">
        <v>266</v>
      </c>
      <c r="L12" s="7">
        <v>29.555555555555557</v>
      </c>
    </row>
    <row r="13" spans="1:12" ht="15" hidden="1" customHeight="1" x14ac:dyDescent="0.25">
      <c r="A13" s="2" t="s">
        <v>22</v>
      </c>
      <c r="B13" s="1">
        <v>19</v>
      </c>
      <c r="C13" s="1">
        <v>18</v>
      </c>
      <c r="D13" s="1">
        <v>18</v>
      </c>
      <c r="E13" s="1">
        <v>14</v>
      </c>
      <c r="F13" s="1">
        <v>30</v>
      </c>
      <c r="G13" s="1">
        <v>47</v>
      </c>
      <c r="H13" s="1">
        <v>20</v>
      </c>
      <c r="I13" s="1">
        <v>48</v>
      </c>
      <c r="J13" s="1">
        <v>42</v>
      </c>
      <c r="K13" s="1">
        <v>256</v>
      </c>
      <c r="L13" s="7">
        <v>28.444444444444443</v>
      </c>
    </row>
    <row r="14" spans="1:12" ht="15" hidden="1" customHeight="1" x14ac:dyDescent="0.25">
      <c r="A14" s="6" t="s">
        <v>24</v>
      </c>
      <c r="B14" s="6">
        <v>376</v>
      </c>
      <c r="C14" s="6">
        <v>375</v>
      </c>
      <c r="D14" s="6">
        <v>419</v>
      </c>
      <c r="E14" s="6">
        <v>411</v>
      </c>
      <c r="F14" s="6">
        <v>263</v>
      </c>
      <c r="G14" s="6">
        <v>298</v>
      </c>
      <c r="H14" s="6">
        <v>379</v>
      </c>
      <c r="I14" s="6">
        <v>357</v>
      </c>
      <c r="J14" s="6">
        <v>324</v>
      </c>
      <c r="K14" s="6">
        <v>3202</v>
      </c>
      <c r="L14" s="8">
        <v>355.77777777777777</v>
      </c>
    </row>
  </sheetData>
  <sheetProtection password="D7DF" sheet="1"/>
  <autoFilter ref="A1:L14">
    <filterColumn colId="1">
      <customFilters and="1">
        <customFilter operator="greaterThanOrEqual" val="20"/>
        <customFilter operator="lessThanOrEqual" val="40"/>
      </customFilters>
    </filterColumn>
  </autoFilter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85" zoomScaleNormal="85" workbookViewId="0">
      <selection activeCell="K20" sqref="K20"/>
    </sheetView>
  </sheetViews>
  <sheetFormatPr defaultRowHeight="15" x14ac:dyDescent="0.25"/>
  <cols>
    <col min="1" max="1" width="9.7109375" customWidth="1"/>
    <col min="2" max="2" width="11.42578125" customWidth="1"/>
    <col min="3" max="10" width="10.42578125" customWidth="1"/>
    <col min="11" max="18" width="8" customWidth="1"/>
  </cols>
  <sheetData>
    <row r="1" spans="1:10" ht="15.75" thickBot="1" x14ac:dyDescent="0.3">
      <c r="A1" s="30" t="s">
        <v>25</v>
      </c>
      <c r="B1" s="45">
        <v>1</v>
      </c>
      <c r="C1" s="46"/>
      <c r="D1" s="47"/>
      <c r="E1" s="45">
        <v>2</v>
      </c>
      <c r="F1" s="46"/>
      <c r="G1" s="47"/>
      <c r="H1" s="45">
        <v>3</v>
      </c>
      <c r="I1" s="46"/>
      <c r="J1" s="47"/>
    </row>
    <row r="2" spans="1:10" x14ac:dyDescent="0.25">
      <c r="A2" s="9" t="s">
        <v>26</v>
      </c>
      <c r="B2" s="10" t="s">
        <v>27</v>
      </c>
      <c r="C2" s="11" t="s">
        <v>28</v>
      </c>
      <c r="D2" s="12" t="s">
        <v>29</v>
      </c>
      <c r="E2" s="10" t="s">
        <v>30</v>
      </c>
      <c r="F2" s="11" t="s">
        <v>31</v>
      </c>
      <c r="G2" s="12" t="s">
        <v>32</v>
      </c>
      <c r="H2" s="10" t="s">
        <v>33</v>
      </c>
      <c r="I2" s="11" t="s">
        <v>34</v>
      </c>
      <c r="J2" s="12" t="s">
        <v>35</v>
      </c>
    </row>
    <row r="3" spans="1:10" ht="15.75" thickBot="1" x14ac:dyDescent="0.3">
      <c r="A3" s="9" t="s">
        <v>36</v>
      </c>
      <c r="B3" s="13">
        <v>20000</v>
      </c>
      <c r="C3" s="14">
        <v>0.09</v>
      </c>
      <c r="D3" s="15">
        <v>29</v>
      </c>
      <c r="E3" s="13">
        <v>40000</v>
      </c>
      <c r="F3" s="14">
        <v>0.08</v>
      </c>
      <c r="G3" s="15">
        <v>28</v>
      </c>
      <c r="H3" s="13">
        <v>21000</v>
      </c>
      <c r="I3" s="14">
        <v>7.0000000000000007E-2</v>
      </c>
      <c r="J3" s="15">
        <v>39000</v>
      </c>
    </row>
    <row r="4" spans="1:10" ht="15.75" thickBot="1" x14ac:dyDescent="0.3">
      <c r="A4" s="30" t="s">
        <v>25</v>
      </c>
      <c r="B4" s="45">
        <v>4</v>
      </c>
      <c r="C4" s="46"/>
      <c r="D4" s="46"/>
      <c r="E4" s="47"/>
      <c r="F4" s="45">
        <v>5</v>
      </c>
      <c r="G4" s="46"/>
      <c r="H4" s="46"/>
      <c r="I4" s="47"/>
    </row>
    <row r="5" spans="1:10" x14ac:dyDescent="0.25">
      <c r="A5" s="9" t="s">
        <v>26</v>
      </c>
      <c r="B5" s="10" t="s">
        <v>37</v>
      </c>
      <c r="C5" s="11" t="s">
        <v>38</v>
      </c>
      <c r="D5" s="11" t="s">
        <v>39</v>
      </c>
      <c r="E5" s="12" t="s">
        <v>40</v>
      </c>
      <c r="F5" s="10" t="s">
        <v>41</v>
      </c>
      <c r="G5" s="11" t="s">
        <v>42</v>
      </c>
      <c r="H5" s="11" t="s">
        <v>43</v>
      </c>
      <c r="I5" s="12" t="s">
        <v>44</v>
      </c>
    </row>
    <row r="6" spans="1:10" ht="15.75" thickBot="1" x14ac:dyDescent="0.3">
      <c r="A6" s="9" t="s">
        <v>36</v>
      </c>
      <c r="B6" s="13">
        <v>22000</v>
      </c>
      <c r="C6" s="16">
        <v>31000</v>
      </c>
      <c r="D6" s="14">
        <v>0.11</v>
      </c>
      <c r="E6" s="15">
        <v>95</v>
      </c>
      <c r="F6" s="13">
        <v>19000</v>
      </c>
      <c r="G6" s="16">
        <v>50000</v>
      </c>
      <c r="H6" s="17">
        <v>3</v>
      </c>
      <c r="I6" s="15">
        <v>40</v>
      </c>
    </row>
    <row r="8" spans="1:10" x14ac:dyDescent="0.25">
      <c r="A8" s="3" t="s">
        <v>25</v>
      </c>
      <c r="B8" s="42">
        <v>1</v>
      </c>
      <c r="C8" s="42"/>
      <c r="D8" s="42">
        <v>2</v>
      </c>
      <c r="E8" s="42"/>
      <c r="F8" s="3">
        <v>3</v>
      </c>
      <c r="G8" s="43">
        <v>4</v>
      </c>
      <c r="H8" s="44"/>
      <c r="I8" s="43">
        <v>5</v>
      </c>
      <c r="J8" s="44"/>
    </row>
    <row r="9" spans="1:10" ht="30" customHeight="1" x14ac:dyDescent="0.25">
      <c r="A9" s="48" t="s">
        <v>45</v>
      </c>
      <c r="B9" s="42" t="s">
        <v>46</v>
      </c>
      <c r="C9" s="42"/>
      <c r="D9" s="42" t="s">
        <v>47</v>
      </c>
      <c r="E9" s="42"/>
      <c r="F9" s="5" t="s">
        <v>48</v>
      </c>
      <c r="G9" s="43" t="s">
        <v>49</v>
      </c>
      <c r="H9" s="44"/>
      <c r="I9" s="40" t="s">
        <v>50</v>
      </c>
      <c r="J9" s="41"/>
    </row>
    <row r="10" spans="1:10" ht="17.25" customHeight="1" x14ac:dyDescent="0.25">
      <c r="A10" s="49"/>
      <c r="B10" s="3" t="s">
        <v>51</v>
      </c>
      <c r="C10" s="3" t="s">
        <v>52</v>
      </c>
      <c r="D10" s="3" t="s">
        <v>51</v>
      </c>
      <c r="E10" s="3" t="s">
        <v>52</v>
      </c>
      <c r="F10" s="3"/>
      <c r="G10" s="3" t="s">
        <v>51</v>
      </c>
      <c r="H10" s="3" t="s">
        <v>52</v>
      </c>
      <c r="I10" s="3" t="s">
        <v>51</v>
      </c>
      <c r="J10" s="3" t="s">
        <v>52</v>
      </c>
    </row>
    <row r="11" spans="1:10" ht="75" x14ac:dyDescent="0.25">
      <c r="A11" s="25" t="s">
        <v>53</v>
      </c>
      <c r="B11" s="24">
        <f>B3</f>
        <v>20000</v>
      </c>
      <c r="C11" s="24">
        <f>B11</f>
        <v>20000</v>
      </c>
      <c r="D11" s="26">
        <f>-PV(D14/12,D15,-D16,D17)</f>
        <v>28359.716172153741</v>
      </c>
      <c r="E11" s="26">
        <f>-PV(E14/12,E15,0,E17)</f>
        <v>29465.806490636871</v>
      </c>
      <c r="F11" s="24">
        <f>H3</f>
        <v>21000</v>
      </c>
      <c r="G11" s="24">
        <f>B6</f>
        <v>22000</v>
      </c>
      <c r="H11" s="24">
        <f>G11</f>
        <v>22000</v>
      </c>
      <c r="I11" s="24">
        <f>F6</f>
        <v>19000</v>
      </c>
      <c r="J11" s="24">
        <f>I11</f>
        <v>19000</v>
      </c>
    </row>
    <row r="12" spans="1:10" ht="60" x14ac:dyDescent="0.25">
      <c r="A12" s="25" t="s">
        <v>54</v>
      </c>
      <c r="B12" s="19">
        <v>41014</v>
      </c>
      <c r="C12" s="19">
        <f>B12</f>
        <v>41014</v>
      </c>
      <c r="D12" s="19">
        <v>40634</v>
      </c>
      <c r="E12" s="19">
        <f>D12</f>
        <v>40634</v>
      </c>
      <c r="F12" s="19">
        <v>40649</v>
      </c>
      <c r="G12" s="19">
        <v>41000</v>
      </c>
      <c r="H12" s="19">
        <f>G12</f>
        <v>41000</v>
      </c>
      <c r="I12" s="19"/>
      <c r="J12" s="19"/>
    </row>
    <row r="13" spans="1:10" ht="45" x14ac:dyDescent="0.25">
      <c r="A13" s="25" t="s">
        <v>55</v>
      </c>
      <c r="B13" s="19">
        <v>42217</v>
      </c>
      <c r="C13" s="19">
        <f>B13</f>
        <v>42217</v>
      </c>
      <c r="D13" s="19">
        <v>42036</v>
      </c>
      <c r="E13" s="19">
        <f>D13</f>
        <v>42036</v>
      </c>
      <c r="F13" s="19">
        <v>41671</v>
      </c>
      <c r="G13" s="19"/>
      <c r="H13" s="19"/>
      <c r="I13" s="19"/>
      <c r="J13" s="19"/>
    </row>
    <row r="14" spans="1:10" ht="60" x14ac:dyDescent="0.25">
      <c r="A14" s="25" t="s">
        <v>56</v>
      </c>
      <c r="B14" s="20">
        <f>C3</f>
        <v>0.09</v>
      </c>
      <c r="C14" s="21">
        <f>B14</f>
        <v>0.09</v>
      </c>
      <c r="D14" s="20">
        <f>F3</f>
        <v>0.08</v>
      </c>
      <c r="E14" s="20">
        <f>D14</f>
        <v>0.08</v>
      </c>
      <c r="F14" s="20">
        <f>I3</f>
        <v>7.0000000000000007E-2</v>
      </c>
      <c r="G14" s="20">
        <f>D6</f>
        <v>0.11</v>
      </c>
      <c r="H14" s="20">
        <f>G14</f>
        <v>0.11</v>
      </c>
      <c r="I14" s="29">
        <f>RATE(I15,-I16,-I11,I17)*12</f>
        <v>0.31055715007479417</v>
      </c>
      <c r="J14" s="29">
        <f>RATE(J15,0,-J11,J17)*12</f>
        <v>0.32690144949829042</v>
      </c>
    </row>
    <row r="15" spans="1:10" ht="75" x14ac:dyDescent="0.25">
      <c r="A15" s="25" t="s">
        <v>57</v>
      </c>
      <c r="B15" s="22">
        <f>DAYS360(B12,B13)/30</f>
        <v>39.533333333333331</v>
      </c>
      <c r="C15" s="22">
        <f>B15</f>
        <v>39.533333333333331</v>
      </c>
      <c r="D15" s="22">
        <f>DAYS360(D12,D13)/30</f>
        <v>46</v>
      </c>
      <c r="E15" s="22">
        <f>D15</f>
        <v>46</v>
      </c>
      <c r="F15" s="22">
        <f>DAYS360(F12,F13)/30</f>
        <v>33.5</v>
      </c>
      <c r="G15" s="28">
        <f>NPER(G14/12,-G16,-G11,G17)</f>
        <v>26.889771830611455</v>
      </c>
      <c r="H15" s="28">
        <f>NPER(H14/12,0,-H11,H17)</f>
        <v>37.583366266037508</v>
      </c>
      <c r="I15" s="23">
        <f>H6*12</f>
        <v>36</v>
      </c>
      <c r="J15" s="23">
        <f>I15</f>
        <v>36</v>
      </c>
    </row>
    <row r="16" spans="1:10" ht="105" x14ac:dyDescent="0.25">
      <c r="A16" s="25" t="s">
        <v>58</v>
      </c>
      <c r="B16" s="18">
        <f>D3</f>
        <v>29</v>
      </c>
      <c r="C16" s="23" t="s">
        <v>59</v>
      </c>
      <c r="D16" s="18">
        <f>G3</f>
        <v>28</v>
      </c>
      <c r="E16" s="23" t="s">
        <v>59</v>
      </c>
      <c r="F16" s="27">
        <f>-PMT(F14/12,F15,-F11,F17)</f>
        <v>365.5829279079594</v>
      </c>
      <c r="G16" s="18">
        <f>E6</f>
        <v>95</v>
      </c>
      <c r="H16" s="23" t="s">
        <v>59</v>
      </c>
      <c r="I16" s="18">
        <f>I6</f>
        <v>40</v>
      </c>
      <c r="J16" s="23" t="s">
        <v>59</v>
      </c>
    </row>
    <row r="17" spans="1:10" ht="45" x14ac:dyDescent="0.25">
      <c r="A17" s="25" t="s">
        <v>60</v>
      </c>
      <c r="B17" s="26">
        <f>FV(B14/12,B15,-B16,-B11)</f>
        <v>28201.903841204366</v>
      </c>
      <c r="C17" s="26">
        <f>FV(C14/12,C15,0,-C11)</f>
        <v>26873.103777545559</v>
      </c>
      <c r="D17" s="24">
        <f>E3</f>
        <v>40000</v>
      </c>
      <c r="E17" s="24">
        <f>D17</f>
        <v>40000</v>
      </c>
      <c r="F17" s="24">
        <f>J3</f>
        <v>39000</v>
      </c>
      <c r="G17" s="24">
        <f>C6</f>
        <v>31000</v>
      </c>
      <c r="H17" s="24">
        <f>G17</f>
        <v>31000</v>
      </c>
      <c r="I17" s="24">
        <f>G6</f>
        <v>50000</v>
      </c>
      <c r="J17" s="24">
        <f>I17</f>
        <v>50000</v>
      </c>
    </row>
  </sheetData>
  <sheetProtection password="D7DF" sheet="1"/>
  <mergeCells count="14">
    <mergeCell ref="A9:A10"/>
    <mergeCell ref="B9:C9"/>
    <mergeCell ref="D9:E9"/>
    <mergeCell ref="G9:H9"/>
    <mergeCell ref="I9:J9"/>
    <mergeCell ref="B8:C8"/>
    <mergeCell ref="D8:E8"/>
    <mergeCell ref="G8:H8"/>
    <mergeCell ref="I8:J8"/>
    <mergeCell ref="B1:D1"/>
    <mergeCell ref="E1:G1"/>
    <mergeCell ref="H1:J1"/>
    <mergeCell ref="B4:E4"/>
    <mergeCell ref="F4:I4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Информация</vt:lpstr>
      <vt:lpstr>4-1</vt:lpstr>
      <vt:lpstr>4-2</vt:lpstr>
      <vt:lpstr>5</vt:lpstr>
    </vt:vector>
  </TitlesOfParts>
  <Company>KOMP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</dc:creator>
  <cp:lastModifiedBy>Asya</cp:lastModifiedBy>
  <dcterms:created xsi:type="dcterms:W3CDTF">2016-02-17T04:37:47Z</dcterms:created>
  <dcterms:modified xsi:type="dcterms:W3CDTF">2017-09-22T05:21:47Z</dcterms:modified>
</cp:coreProperties>
</file>